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C3CC9815-6927-4BE3-952C-E422D4D0846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alcolo" sheetId="6" r:id="rId1"/>
  </sheets>
  <definedNames>
    <definedName name="_xlnm._FilterDatabase" localSheetId="0" hidden="1">Calcolo!$A$4:$F$4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6" l="1"/>
  <c r="E58" i="6"/>
  <c r="E59" i="6"/>
  <c r="E61" i="6"/>
  <c r="E62" i="6"/>
  <c r="E63" i="6"/>
  <c r="E64" i="6"/>
  <c r="E95" i="6"/>
  <c r="E96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6" i="6"/>
  <c r="E60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7" i="6"/>
  <c r="E98" i="6"/>
  <c r="E99" i="6"/>
  <c r="E100" i="6"/>
  <c r="E101" i="6"/>
  <c r="E102" i="6"/>
  <c r="E103" i="6"/>
  <c r="E55" i="6"/>
  <c r="D105" i="6"/>
  <c r="C105" i="6"/>
  <c r="C104" i="6"/>
  <c r="D104" i="6"/>
  <c r="E104" i="6" l="1"/>
  <c r="F92" i="6" l="1"/>
  <c r="F80" i="6"/>
  <c r="F68" i="6"/>
  <c r="F48" i="6"/>
  <c r="F36" i="6"/>
  <c r="F24" i="6"/>
  <c r="F12" i="6"/>
  <c r="F62" i="6"/>
  <c r="F91" i="6"/>
  <c r="F79" i="6"/>
  <c r="F67" i="6"/>
  <c r="F47" i="6"/>
  <c r="F35" i="6"/>
  <c r="F23" i="6"/>
  <c r="F11" i="6"/>
  <c r="F61" i="6"/>
  <c r="F90" i="6"/>
  <c r="F78" i="6"/>
  <c r="F66" i="6"/>
  <c r="F46" i="6"/>
  <c r="F34" i="6"/>
  <c r="F22" i="6"/>
  <c r="F10" i="6"/>
  <c r="F59" i="6"/>
  <c r="F89" i="6"/>
  <c r="F77" i="6"/>
  <c r="F65" i="6"/>
  <c r="F45" i="6"/>
  <c r="F33" i="6"/>
  <c r="F21" i="6"/>
  <c r="F9" i="6"/>
  <c r="F58" i="6"/>
  <c r="F102" i="6"/>
  <c r="F88" i="6"/>
  <c r="F76" i="6"/>
  <c r="F60" i="6"/>
  <c r="F44" i="6"/>
  <c r="F32" i="6"/>
  <c r="F20" i="6"/>
  <c r="F8" i="6"/>
  <c r="F57" i="6"/>
  <c r="F101" i="6"/>
  <c r="F87" i="6"/>
  <c r="F75" i="6"/>
  <c r="F56" i="6"/>
  <c r="F43" i="6"/>
  <c r="F31" i="6"/>
  <c r="F19" i="6"/>
  <c r="F7" i="6"/>
  <c r="F55" i="6"/>
  <c r="F64" i="6"/>
  <c r="F100" i="6"/>
  <c r="F86" i="6"/>
  <c r="F74" i="6"/>
  <c r="F54" i="6"/>
  <c r="F42" i="6"/>
  <c r="F30" i="6"/>
  <c r="F18" i="6"/>
  <c r="F6" i="6"/>
  <c r="F103" i="6"/>
  <c r="F63" i="6"/>
  <c r="F99" i="6"/>
  <c r="F85" i="6"/>
  <c r="F73" i="6"/>
  <c r="F53" i="6"/>
  <c r="F41" i="6"/>
  <c r="F29" i="6"/>
  <c r="F17" i="6"/>
  <c r="F5" i="6"/>
  <c r="F70" i="6"/>
  <c r="F14" i="6"/>
  <c r="F37" i="6"/>
  <c r="F98" i="6"/>
  <c r="F84" i="6"/>
  <c r="F72" i="6"/>
  <c r="F52" i="6"/>
  <c r="F40" i="6"/>
  <c r="F28" i="6"/>
  <c r="F16" i="6"/>
  <c r="F96" i="6"/>
  <c r="F82" i="6"/>
  <c r="F50" i="6"/>
  <c r="F26" i="6"/>
  <c r="F93" i="6"/>
  <c r="F69" i="6"/>
  <c r="F25" i="6"/>
  <c r="F97" i="6"/>
  <c r="F83" i="6"/>
  <c r="F71" i="6"/>
  <c r="F51" i="6"/>
  <c r="F39" i="6"/>
  <c r="F27" i="6"/>
  <c r="F15" i="6"/>
  <c r="F95" i="6"/>
  <c r="F94" i="6"/>
  <c r="F38" i="6"/>
  <c r="F81" i="6"/>
  <c r="F49" i="6"/>
  <c r="F13" i="6"/>
  <c r="F104" i="6" l="1"/>
</calcChain>
</file>

<file path=xl/sharedStrings.xml><?xml version="1.0" encoding="utf-8"?>
<sst xmlns="http://schemas.openxmlformats.org/spreadsheetml/2006/main" count="209" uniqueCount="127">
  <si>
    <t>Abruzzo</t>
  </si>
  <si>
    <t>Amm. provinciale di Chieti</t>
  </si>
  <si>
    <t>Amm. provinciale di Pescara</t>
  </si>
  <si>
    <t>Amm. provinciale di Teramo</t>
  </si>
  <si>
    <t>Basilicata</t>
  </si>
  <si>
    <t>Amm. provinciale di Matera</t>
  </si>
  <si>
    <t>Amm. provinciale di Potenza</t>
  </si>
  <si>
    <t>Calabria</t>
  </si>
  <si>
    <t>Amm. provinciale di Catanzaro</t>
  </si>
  <si>
    <t>Amm. provinciale di Cosenza</t>
  </si>
  <si>
    <t>Amm. provinciale di Crotone</t>
  </si>
  <si>
    <t>Amm. provinciale di Vibo Valentia</t>
  </si>
  <si>
    <t>Campania</t>
  </si>
  <si>
    <t>Amm. provinciale di Avellino</t>
  </si>
  <si>
    <t>Amm. provinciale di Benevento</t>
  </si>
  <si>
    <t>Amm. provinciale di Caserta</t>
  </si>
  <si>
    <t>Amm. provinciale di Salerno</t>
  </si>
  <si>
    <t>Emilia Romagna</t>
  </si>
  <si>
    <t>Amm. provinciale di Ferrara</t>
  </si>
  <si>
    <t>Amm. provinciale di Forli' - Cesena</t>
  </si>
  <si>
    <t>Amm. provinciale di Modena</t>
  </si>
  <si>
    <t>Amm. provinciale di Parma</t>
  </si>
  <si>
    <t>Amm. provinciale di Piacenza</t>
  </si>
  <si>
    <t>Amm. provinciale di Ravenna</t>
  </si>
  <si>
    <t>Amm. provinciale di Reggio Emilia</t>
  </si>
  <si>
    <t>Amm. provinciale di Rimini</t>
  </si>
  <si>
    <t>Lazio</t>
  </si>
  <si>
    <t>Amm. provinciale di Frosinone</t>
  </si>
  <si>
    <t>Amm. provinciale di Latina</t>
  </si>
  <si>
    <t>Amm. provinciale di Rieti</t>
  </si>
  <si>
    <t>Amm. provinciale di Viterbo</t>
  </si>
  <si>
    <t>Liguria</t>
  </si>
  <si>
    <t>Amm. provinciale di Imperia</t>
  </si>
  <si>
    <t>Amm. provinciale di La Spezia</t>
  </si>
  <si>
    <t>Amm. provinciale di Savona</t>
  </si>
  <si>
    <t>Lombardia</t>
  </si>
  <si>
    <t>Amm. provinciale di Bergamo</t>
  </si>
  <si>
    <t>Amm. provinciale di Brescia</t>
  </si>
  <si>
    <t>Amm. provinciale di Como</t>
  </si>
  <si>
    <t>Amm. provinciale di Cremona</t>
  </si>
  <si>
    <t>Amm. provinciale di Lecco</t>
  </si>
  <si>
    <t>Amm. provinciale di Lodi</t>
  </si>
  <si>
    <t>Amm. provinciale di Mantova</t>
  </si>
  <si>
    <t>Amm. provinciale di Monza e della Brianza</t>
  </si>
  <si>
    <t>Amm. provinciale di Pavia</t>
  </si>
  <si>
    <t>Amm. provinciale di Sondrio</t>
  </si>
  <si>
    <t>Amm. provinciale di Varese</t>
  </si>
  <si>
    <t>Marche</t>
  </si>
  <si>
    <t>Amm. provinciale di Ancona</t>
  </si>
  <si>
    <t>Amm. provinciale di Ascoli Piceno</t>
  </si>
  <si>
    <t>Amm. provinciale di Fermo</t>
  </si>
  <si>
    <t>Amm. provinciale di Macerata</t>
  </si>
  <si>
    <t>Amm. provinciale di Pesaro e Urbino</t>
  </si>
  <si>
    <t>Amm. provinciale di Campobasso</t>
  </si>
  <si>
    <t>Amm. provinciale di Isernia</t>
  </si>
  <si>
    <t>Amm. provinciale di Alessandria</t>
  </si>
  <si>
    <t>Amm. provinciale di Asti</t>
  </si>
  <si>
    <t>Amm. provinciale di Biella</t>
  </si>
  <si>
    <t>Amm. provinciale di Cuneo</t>
  </si>
  <si>
    <t>Amm. provinciale di Novara</t>
  </si>
  <si>
    <t>Amm. provinciale di Verbania</t>
  </si>
  <si>
    <t>Amm. provinciale di Vercelli</t>
  </si>
  <si>
    <t>Puglia</t>
  </si>
  <si>
    <t>Amm. provinciale di Barletta-Andria-Trani</t>
  </si>
  <si>
    <t>Amm. provinciale di Brindisi</t>
  </si>
  <si>
    <t>Amm. provinciale di Foggia</t>
  </si>
  <si>
    <t>Amm. provinciale di Lecce</t>
  </si>
  <si>
    <t>Amm. provinciale di Taranto</t>
  </si>
  <si>
    <t>Sardegna</t>
  </si>
  <si>
    <t>Amm. provinciale di Nuoro</t>
  </si>
  <si>
    <t>Amm. provinciale di Oristano</t>
  </si>
  <si>
    <t>Amm. provinciale di Sassari</t>
  </si>
  <si>
    <t>Sicilia</t>
  </si>
  <si>
    <t>Toscana</t>
  </si>
  <si>
    <t>Amm. provinciale di Arezzo</t>
  </si>
  <si>
    <t>Amm. provinciale di Grosseto</t>
  </si>
  <si>
    <t>Amm. provinciale di Livorno</t>
  </si>
  <si>
    <t>Amm. provinciale di Lucca</t>
  </si>
  <si>
    <t>Amm. provinciale di Massa Carrara</t>
  </si>
  <si>
    <t>Amm. provinciale di Pisa</t>
  </si>
  <si>
    <t>Amm. provinciale di Pistoia</t>
  </si>
  <si>
    <t>Amm. provinciale di Prato</t>
  </si>
  <si>
    <t>Amm. provinciale di Siena</t>
  </si>
  <si>
    <t>Amm. provinciale di Perugia</t>
  </si>
  <si>
    <t>Amm. provinciale di Terni</t>
  </si>
  <si>
    <t>Veneto</t>
  </si>
  <si>
    <t>Amm. provinciale di Belluno</t>
  </si>
  <si>
    <t>Amm. provinciale di Padova</t>
  </si>
  <si>
    <t>Amm. provinciale di Rovigo</t>
  </si>
  <si>
    <t>Amm. provinciale di Treviso</t>
  </si>
  <si>
    <t>Amm. provinciale di Verona</t>
  </si>
  <si>
    <t>Amm. provinciale di Vicenza</t>
  </si>
  <si>
    <t>Molise</t>
  </si>
  <si>
    <t>Piemonte</t>
  </si>
  <si>
    <t>Umbria</t>
  </si>
  <si>
    <t>Regioni</t>
  </si>
  <si>
    <t>Province e Città Metropolitane</t>
  </si>
  <si>
    <t>Contributo spettante</t>
  </si>
  <si>
    <t xml:space="preserve">Somma algebrica  </t>
  </si>
  <si>
    <t xml:space="preserve">Somma negativi  </t>
  </si>
  <si>
    <t>ALLEGATO A "Piano di riparto anno 2022"</t>
  </si>
  <si>
    <t xml:space="preserve">IPT variazioni assolute 2021/2019                           (1) </t>
  </si>
  <si>
    <t>RCAuto variazioni assolute 2021/2019                  (2)</t>
  </si>
  <si>
    <t>Base di calcolo</t>
  </si>
  <si>
    <t>Fondo 2022</t>
  </si>
  <si>
    <t>Fondo art. 41, c. 1, DL n. 50 del 2022 Riparto anno 2022</t>
  </si>
  <si>
    <t>Citta' Metropolitana di Napoli</t>
  </si>
  <si>
    <t>Citta' Metropolitana di Bologna</t>
  </si>
  <si>
    <t>Citta' Metropolitana di Genova</t>
  </si>
  <si>
    <t>Citta' Metropolitana di Milano</t>
  </si>
  <si>
    <t>Citta' Metropolitana di Venezia</t>
  </si>
  <si>
    <t>Citta' Metropolitana di Firenze</t>
  </si>
  <si>
    <t>Citta' Metropolitana di Cagliari</t>
  </si>
  <si>
    <t>Citta' Metropolitana di Bari</t>
  </si>
  <si>
    <t>Citta' Metropolitana di Torino</t>
  </si>
  <si>
    <t>Città Metropolitana di Catania</t>
  </si>
  <si>
    <t>Città Metropolitana di Messina</t>
  </si>
  <si>
    <t>Città Metropolitana di Palermo</t>
  </si>
  <si>
    <t>Città Metropolitana di Reggio Calabria</t>
  </si>
  <si>
    <t>Amm. provinciale dell'Aquila</t>
  </si>
  <si>
    <t>Libero Consorzio Comunale di Agrigento</t>
  </si>
  <si>
    <t>Libero Consorzio Comunale di Caltanissetta</t>
  </si>
  <si>
    <t>Libero Consorzio Comunale di Enna</t>
  </si>
  <si>
    <t>Libero Consorzio Comunale di Ragusa</t>
  </si>
  <si>
    <t>Libero Consorzio Comunale di Siracusa</t>
  </si>
  <si>
    <t>Libero Consorzio Comunale di Trapani</t>
  </si>
  <si>
    <t>Amm. provinciale del  Sud Sardegna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</si>
</sst>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_ ;[Red]\-#,##0.00\ 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4" fontId="0" fillId="0" borderId="0" xfId="0" applyNumberForma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65" fontId="3" fillId="0" borderId="2" xfId="0" applyNumberFormat="1" applyFont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165" fontId="0" fillId="0" borderId="1" xfId="0" applyNumberFormat="1" applyBorder="1"/>
    <xf numFmtId="4" fontId="2" fillId="0" borderId="4" xfId="0" applyNumberFormat="1" applyFont="1" applyBorder="1"/>
    <xf numFmtId="4" fontId="2" fillId="0" borderId="2" xfId="0" applyNumberFormat="1" applyFont="1" applyBorder="1"/>
    <xf numFmtId="165" fontId="1" fillId="0" borderId="4" xfId="0" applyNumberFormat="1" applyFont="1" applyBorder="1" applyAlignment="1">
      <alignment horizontal="right" vertical="center"/>
    </xf>
    <xf numFmtId="165" fontId="3" fillId="0" borderId="9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4" fontId="2" fillId="0" borderId="5" xfId="0" applyNumberFormat="1" applyFont="1" applyBorder="1"/>
    <xf numFmtId="0" fontId="0" fillId="0" borderId="3" xfId="0" applyBorder="1" applyAlignment="1">
      <alignment horizontal="left" vertical="center"/>
    </xf>
    <xf numFmtId="165" fontId="3" fillId="0" borderId="4" xfId="0" applyNumberFormat="1" applyFont="1" applyBorder="1" applyAlignment="1">
      <alignment horizontal="right" vertical="top"/>
    </xf>
    <xf numFmtId="165" fontId="0" fillId="0" borderId="3" xfId="0" applyNumberFormat="1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4" fontId="2" fillId="0" borderId="19" xfId="0" applyNumberFormat="1" applyFont="1" applyBorder="1"/>
    <xf numFmtId="165" fontId="0" fillId="0" borderId="18" xfId="0" applyNumberFormat="1" applyBorder="1"/>
    <xf numFmtId="165" fontId="3" fillId="0" borderId="18" xfId="0" applyNumberFormat="1" applyFont="1" applyBorder="1" applyAlignment="1">
      <alignment horizontal="right" vertical="top"/>
    </xf>
    <xf numFmtId="165" fontId="3" fillId="0" borderId="19" xfId="0" applyNumberFormat="1" applyFont="1" applyBorder="1" applyAlignment="1">
      <alignment horizontal="right" vertical="top"/>
    </xf>
    <xf numFmtId="165" fontId="3" fillId="0" borderId="1" xfId="0" applyNumberFormat="1" applyFont="1" applyBorder="1" applyAlignment="1">
      <alignment horizontal="right" vertical="top"/>
    </xf>
    <xf numFmtId="165" fontId="3" fillId="0" borderId="3" xfId="0" applyNumberFormat="1" applyFont="1" applyBorder="1" applyAlignment="1">
      <alignment horizontal="right" vertical="top"/>
    </xf>
    <xf numFmtId="0" fontId="0" fillId="0" borderId="19" xfId="0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5" fontId="3" fillId="0" borderId="8" xfId="0" applyNumberFormat="1" applyFont="1" applyBorder="1" applyAlignment="1">
      <alignment horizontal="right" vertical="center"/>
    </xf>
    <xf numFmtId="165" fontId="1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07"/>
  <sheetViews>
    <sheetView tabSelected="1" topLeftCell="A4" workbookViewId="0">
      <selection activeCell="B72" sqref="B72"/>
    </sheetView>
  </sheetViews>
  <sheetFormatPr defaultRowHeight="15" x14ac:dyDescent="0.25"/>
  <cols>
    <col min="1" max="1" width="15.140625" style="8" bestFit="1" customWidth="1"/>
    <col min="2" max="2" width="39.28515625" style="8" bestFit="1" customWidth="1"/>
    <col min="3" max="3" width="18" style="1" bestFit="1" customWidth="1"/>
    <col min="4" max="4" width="18" bestFit="1" customWidth="1"/>
    <col min="5" max="5" width="15" bestFit="1" customWidth="1"/>
    <col min="6" max="6" width="18.42578125" customWidth="1"/>
    <col min="7" max="7" width="10.5703125" bestFit="1" customWidth="1"/>
    <col min="8" max="8" width="12.7109375" bestFit="1" customWidth="1"/>
    <col min="9" max="9" width="21.140625" bestFit="1" customWidth="1"/>
    <col min="10" max="10" width="12.7109375" bestFit="1" customWidth="1"/>
  </cols>
  <sheetData>
    <row r="1" spans="1:6" x14ac:dyDescent="0.25">
      <c r="A1" s="41" t="s">
        <v>100</v>
      </c>
      <c r="B1" s="42"/>
      <c r="C1" s="42"/>
      <c r="D1" s="42"/>
      <c r="E1" s="42"/>
      <c r="F1" s="42"/>
    </row>
    <row r="2" spans="1:6" ht="15.75" thickBot="1" x14ac:dyDescent="0.3">
      <c r="A2" s="22"/>
      <c r="B2" s="23"/>
      <c r="C2" s="23"/>
      <c r="D2" s="23"/>
      <c r="E2" s="24" t="s">
        <v>104</v>
      </c>
      <c r="F2" s="25">
        <v>20000000</v>
      </c>
    </row>
    <row r="3" spans="1:6" ht="45" customHeight="1" x14ac:dyDescent="0.25">
      <c r="A3" s="51" t="s">
        <v>95</v>
      </c>
      <c r="B3" s="49" t="s">
        <v>96</v>
      </c>
      <c r="C3" s="51" t="s">
        <v>101</v>
      </c>
      <c r="D3" s="53" t="s">
        <v>102</v>
      </c>
      <c r="E3" s="47" t="s">
        <v>105</v>
      </c>
      <c r="F3" s="48"/>
    </row>
    <row r="4" spans="1:6" ht="30.75" thickBot="1" x14ac:dyDescent="0.3">
      <c r="A4" s="55"/>
      <c r="B4" s="50"/>
      <c r="C4" s="52"/>
      <c r="D4" s="54"/>
      <c r="E4" s="26" t="s">
        <v>103</v>
      </c>
      <c r="F4" s="27" t="s">
        <v>97</v>
      </c>
    </row>
    <row r="5" spans="1:6" x14ac:dyDescent="0.25">
      <c r="A5" s="28" t="s">
        <v>0</v>
      </c>
      <c r="B5" s="35" t="s">
        <v>1</v>
      </c>
      <c r="C5" s="31">
        <v>-253276</v>
      </c>
      <c r="D5" s="32">
        <v>-798613.65000000037</v>
      </c>
      <c r="E5" s="30">
        <f t="shared" ref="E5:E36" si="0">IF(AND(C5&lt;0,D5&lt;0)=TRUE,C5+D5,IF(C5&lt;0,C5,IF(D5&lt;0,D5,0)))</f>
        <v>-1051889.6500000004</v>
      </c>
      <c r="F5" s="29">
        <f t="shared" ref="F5:F36" si="1">$F$2/$E$104*E5</f>
        <v>93141.147180406027</v>
      </c>
    </row>
    <row r="6" spans="1:6" x14ac:dyDescent="0.25">
      <c r="A6" s="11" t="s">
        <v>0</v>
      </c>
      <c r="B6" s="36" t="s">
        <v>119</v>
      </c>
      <c r="C6" s="33">
        <v>207467</v>
      </c>
      <c r="D6" s="10">
        <v>-561188.41000000015</v>
      </c>
      <c r="E6" s="12">
        <f t="shared" si="0"/>
        <v>-561188.41000000015</v>
      </c>
      <c r="F6" s="14">
        <f t="shared" si="1"/>
        <v>49691.269699010758</v>
      </c>
    </row>
    <row r="7" spans="1:6" x14ac:dyDescent="0.25">
      <c r="A7" s="11" t="s">
        <v>0</v>
      </c>
      <c r="B7" s="36" t="s">
        <v>2</v>
      </c>
      <c r="C7" s="33">
        <v>-330832</v>
      </c>
      <c r="D7" s="10">
        <v>-953210.77999999933</v>
      </c>
      <c r="E7" s="12">
        <f t="shared" si="0"/>
        <v>-1284042.7799999993</v>
      </c>
      <c r="F7" s="14">
        <f t="shared" si="1"/>
        <v>113697.49436922172</v>
      </c>
    </row>
    <row r="8" spans="1:6" x14ac:dyDescent="0.25">
      <c r="A8" s="11" t="s">
        <v>0</v>
      </c>
      <c r="B8" s="36" t="s">
        <v>3</v>
      </c>
      <c r="C8" s="33">
        <v>-200125</v>
      </c>
      <c r="D8" s="10">
        <v>-744643.22999999858</v>
      </c>
      <c r="E8" s="12">
        <f t="shared" si="0"/>
        <v>-944768.22999999858</v>
      </c>
      <c r="F8" s="14">
        <f t="shared" si="1"/>
        <v>83655.920335181101</v>
      </c>
    </row>
    <row r="9" spans="1:6" x14ac:dyDescent="0.25">
      <c r="A9" s="9" t="s">
        <v>4</v>
      </c>
      <c r="B9" s="37" t="s">
        <v>5</v>
      </c>
      <c r="C9" s="33">
        <v>249570</v>
      </c>
      <c r="D9" s="10">
        <v>-341073.70000000019</v>
      </c>
      <c r="E9" s="12">
        <f t="shared" si="0"/>
        <v>-341073.70000000019</v>
      </c>
      <c r="F9" s="14">
        <f t="shared" si="1"/>
        <v>30200.882470005912</v>
      </c>
    </row>
    <row r="10" spans="1:6" x14ac:dyDescent="0.25">
      <c r="A10" s="9" t="s">
        <v>4</v>
      </c>
      <c r="B10" s="37" t="s">
        <v>6</v>
      </c>
      <c r="C10" s="33">
        <v>399426</v>
      </c>
      <c r="D10" s="10">
        <v>-699070.80000000075</v>
      </c>
      <c r="E10" s="12">
        <f t="shared" si="0"/>
        <v>-699070.80000000075</v>
      </c>
      <c r="F10" s="14">
        <f t="shared" si="1"/>
        <v>61900.272782724147</v>
      </c>
    </row>
    <row r="11" spans="1:6" x14ac:dyDescent="0.25">
      <c r="A11" s="9" t="s">
        <v>7</v>
      </c>
      <c r="B11" s="37" t="s">
        <v>8</v>
      </c>
      <c r="C11" s="33">
        <v>181061</v>
      </c>
      <c r="D11" s="10">
        <v>-1221421.7300000004</v>
      </c>
      <c r="E11" s="12">
        <f t="shared" si="0"/>
        <v>-1221421.7300000004</v>
      </c>
      <c r="F11" s="14">
        <f t="shared" si="1"/>
        <v>108152.61954833014</v>
      </c>
    </row>
    <row r="12" spans="1:6" x14ac:dyDescent="0.25">
      <c r="A12" s="9" t="s">
        <v>7</v>
      </c>
      <c r="B12" s="37" t="s">
        <v>9</v>
      </c>
      <c r="C12" s="33">
        <v>1055431</v>
      </c>
      <c r="D12" s="10">
        <v>-1398838.8800000027</v>
      </c>
      <c r="E12" s="12">
        <f t="shared" si="0"/>
        <v>-1398838.8800000027</v>
      </c>
      <c r="F12" s="14">
        <f t="shared" si="1"/>
        <v>123862.28726915843</v>
      </c>
    </row>
    <row r="13" spans="1:6" x14ac:dyDescent="0.25">
      <c r="A13" s="9" t="s">
        <v>7</v>
      </c>
      <c r="B13" s="37" t="s">
        <v>10</v>
      </c>
      <c r="C13" s="33">
        <v>148530</v>
      </c>
      <c r="D13" s="10">
        <v>-423945.91999999993</v>
      </c>
      <c r="E13" s="12">
        <f t="shared" si="0"/>
        <v>-423945.91999999993</v>
      </c>
      <c r="F13" s="14">
        <f t="shared" si="1"/>
        <v>37538.927520821802</v>
      </c>
    </row>
    <row r="14" spans="1:6" x14ac:dyDescent="0.25">
      <c r="A14" s="9" t="s">
        <v>7</v>
      </c>
      <c r="B14" s="37" t="s">
        <v>118</v>
      </c>
      <c r="C14" s="33">
        <v>831463</v>
      </c>
      <c r="D14" s="10">
        <v>-1602247.1999999993</v>
      </c>
      <c r="E14" s="12">
        <f t="shared" si="0"/>
        <v>-1602247.1999999993</v>
      </c>
      <c r="F14" s="14">
        <f t="shared" si="1"/>
        <v>141873.38213147485</v>
      </c>
    </row>
    <row r="15" spans="1:6" x14ac:dyDescent="0.25">
      <c r="A15" s="9" t="s">
        <v>7</v>
      </c>
      <c r="B15" s="37" t="s">
        <v>11</v>
      </c>
      <c r="C15" s="33">
        <v>309698</v>
      </c>
      <c r="D15" s="10">
        <v>-462649.48000000045</v>
      </c>
      <c r="E15" s="12">
        <f t="shared" si="0"/>
        <v>-462649.48000000045</v>
      </c>
      <c r="F15" s="14">
        <f t="shared" si="1"/>
        <v>40965.992306910084</v>
      </c>
    </row>
    <row r="16" spans="1:6" x14ac:dyDescent="0.25">
      <c r="A16" s="9" t="s">
        <v>12</v>
      </c>
      <c r="B16" s="37" t="s">
        <v>106</v>
      </c>
      <c r="C16" s="33">
        <v>-2265978</v>
      </c>
      <c r="D16" s="10">
        <v>-2659549.7199999988</v>
      </c>
      <c r="E16" s="12">
        <f t="shared" si="0"/>
        <v>-4925527.7199999988</v>
      </c>
      <c r="F16" s="14">
        <f t="shared" si="1"/>
        <v>436138.24160137848</v>
      </c>
    </row>
    <row r="17" spans="1:6" x14ac:dyDescent="0.25">
      <c r="A17" s="9" t="s">
        <v>12</v>
      </c>
      <c r="B17" s="37" t="s">
        <v>13</v>
      </c>
      <c r="C17" s="33">
        <v>252177</v>
      </c>
      <c r="D17" s="10">
        <v>-567462.24000000022</v>
      </c>
      <c r="E17" s="12">
        <f t="shared" si="0"/>
        <v>-567462.24000000022</v>
      </c>
      <c r="F17" s="14">
        <f t="shared" si="1"/>
        <v>50246.795388815633</v>
      </c>
    </row>
    <row r="18" spans="1:6" x14ac:dyDescent="0.25">
      <c r="A18" s="9" t="s">
        <v>12</v>
      </c>
      <c r="B18" s="37" t="s">
        <v>14</v>
      </c>
      <c r="C18" s="33">
        <v>165388</v>
      </c>
      <c r="D18" s="10">
        <v>-390586.4299999997</v>
      </c>
      <c r="E18" s="12">
        <f t="shared" si="0"/>
        <v>-390586.4299999997</v>
      </c>
      <c r="F18" s="14">
        <f t="shared" si="1"/>
        <v>34585.061430445021</v>
      </c>
    </row>
    <row r="19" spans="1:6" x14ac:dyDescent="0.25">
      <c r="A19" s="9" t="s">
        <v>12</v>
      </c>
      <c r="B19" s="37" t="s">
        <v>15</v>
      </c>
      <c r="C19" s="33">
        <v>1076657</v>
      </c>
      <c r="D19" s="10">
        <v>-228462.82999999821</v>
      </c>
      <c r="E19" s="12">
        <f t="shared" si="0"/>
        <v>-228462.82999999821</v>
      </c>
      <c r="F19" s="14">
        <f t="shared" si="1"/>
        <v>20229.584038859881</v>
      </c>
    </row>
    <row r="20" spans="1:6" x14ac:dyDescent="0.25">
      <c r="A20" s="9" t="s">
        <v>12</v>
      </c>
      <c r="B20" s="37" t="s">
        <v>16</v>
      </c>
      <c r="C20" s="33">
        <v>-1126046</v>
      </c>
      <c r="D20" s="10">
        <v>-1661624.6999999955</v>
      </c>
      <c r="E20" s="12">
        <f t="shared" si="0"/>
        <v>-2787670.6999999955</v>
      </c>
      <c r="F20" s="14">
        <f t="shared" si="1"/>
        <v>246838.48439729869</v>
      </c>
    </row>
    <row r="21" spans="1:6" x14ac:dyDescent="0.25">
      <c r="A21" s="9" t="s">
        <v>17</v>
      </c>
      <c r="B21" s="37" t="s">
        <v>107</v>
      </c>
      <c r="C21" s="33">
        <v>-3285440</v>
      </c>
      <c r="D21" s="10">
        <v>-3743788.7899999991</v>
      </c>
      <c r="E21" s="12">
        <f t="shared" si="0"/>
        <v>-7029228.7899999991</v>
      </c>
      <c r="F21" s="14">
        <f t="shared" si="1"/>
        <v>622413.60896947409</v>
      </c>
    </row>
    <row r="22" spans="1:6" x14ac:dyDescent="0.25">
      <c r="A22" s="9" t="s">
        <v>17</v>
      </c>
      <c r="B22" s="37" t="s">
        <v>18</v>
      </c>
      <c r="C22" s="33">
        <v>-582068</v>
      </c>
      <c r="D22" s="10">
        <v>-871620.03000000119</v>
      </c>
      <c r="E22" s="12">
        <f t="shared" si="0"/>
        <v>-1453688.0300000012</v>
      </c>
      <c r="F22" s="14">
        <f t="shared" si="1"/>
        <v>128718.98754458183</v>
      </c>
    </row>
    <row r="23" spans="1:6" x14ac:dyDescent="0.25">
      <c r="A23" s="9" t="s">
        <v>17</v>
      </c>
      <c r="B23" s="37" t="s">
        <v>19</v>
      </c>
      <c r="C23" s="33">
        <v>-1234360</v>
      </c>
      <c r="D23" s="10">
        <v>-1267992.4100000001</v>
      </c>
      <c r="E23" s="12">
        <f t="shared" si="0"/>
        <v>-2502352.41</v>
      </c>
      <c r="F23" s="14">
        <f t="shared" si="1"/>
        <v>221574.54835405372</v>
      </c>
    </row>
    <row r="24" spans="1:6" x14ac:dyDescent="0.25">
      <c r="A24" s="9" t="s">
        <v>17</v>
      </c>
      <c r="B24" s="37" t="s">
        <v>20</v>
      </c>
      <c r="C24" s="33">
        <v>-2276695</v>
      </c>
      <c r="D24" s="10">
        <v>-1863394.620000001</v>
      </c>
      <c r="E24" s="12">
        <f t="shared" si="0"/>
        <v>-4140089.620000001</v>
      </c>
      <c r="F24" s="14">
        <f t="shared" si="1"/>
        <v>366590.44666566612</v>
      </c>
    </row>
    <row r="25" spans="1:6" x14ac:dyDescent="0.25">
      <c r="A25" s="9" t="s">
        <v>17</v>
      </c>
      <c r="B25" s="37" t="s">
        <v>21</v>
      </c>
      <c r="C25" s="33">
        <v>-1478570</v>
      </c>
      <c r="D25" s="10">
        <v>-1032707.5299999993</v>
      </c>
      <c r="E25" s="12">
        <f t="shared" si="0"/>
        <v>-2511277.5299999993</v>
      </c>
      <c r="F25" s="14">
        <f t="shared" si="1"/>
        <v>222364.83649456609</v>
      </c>
    </row>
    <row r="26" spans="1:6" x14ac:dyDescent="0.25">
      <c r="A26" s="9" t="s">
        <v>17</v>
      </c>
      <c r="B26" s="37" t="s">
        <v>22</v>
      </c>
      <c r="C26" s="33">
        <v>-751135</v>
      </c>
      <c r="D26" s="10">
        <v>-752875.75</v>
      </c>
      <c r="E26" s="12">
        <f t="shared" si="0"/>
        <v>-1504010.75</v>
      </c>
      <c r="F26" s="14">
        <f t="shared" si="1"/>
        <v>133174.88828477662</v>
      </c>
    </row>
    <row r="27" spans="1:6" x14ac:dyDescent="0.25">
      <c r="A27" s="9" t="s">
        <v>17</v>
      </c>
      <c r="B27" s="37" t="s">
        <v>23</v>
      </c>
      <c r="C27" s="33">
        <v>-1473976</v>
      </c>
      <c r="D27" s="10">
        <v>-1379066.0499999989</v>
      </c>
      <c r="E27" s="12">
        <f t="shared" si="0"/>
        <v>-2853042.0499999989</v>
      </c>
      <c r="F27" s="14">
        <f t="shared" si="1"/>
        <v>252626.88865789023</v>
      </c>
    </row>
    <row r="28" spans="1:6" x14ac:dyDescent="0.25">
      <c r="A28" s="9" t="s">
        <v>17</v>
      </c>
      <c r="B28" s="37" t="s">
        <v>24</v>
      </c>
      <c r="C28" s="33">
        <v>343269</v>
      </c>
      <c r="D28" s="10">
        <v>-1754169.9699999988</v>
      </c>
      <c r="E28" s="12">
        <f t="shared" si="0"/>
        <v>-1754169.9699999988</v>
      </c>
      <c r="F28" s="14">
        <f t="shared" si="1"/>
        <v>155325.61172668467</v>
      </c>
    </row>
    <row r="29" spans="1:6" x14ac:dyDescent="0.25">
      <c r="A29" s="9" t="s">
        <v>17</v>
      </c>
      <c r="B29" s="37" t="s">
        <v>25</v>
      </c>
      <c r="C29" s="33">
        <v>-886202</v>
      </c>
      <c r="D29" s="10">
        <v>-1074461.290000001</v>
      </c>
      <c r="E29" s="12">
        <f t="shared" si="0"/>
        <v>-1960663.290000001</v>
      </c>
      <c r="F29" s="14">
        <f t="shared" si="1"/>
        <v>173609.87254234237</v>
      </c>
    </row>
    <row r="30" spans="1:6" x14ac:dyDescent="0.25">
      <c r="A30" s="9" t="s">
        <v>26</v>
      </c>
      <c r="B30" s="37" t="s">
        <v>27</v>
      </c>
      <c r="C30" s="33">
        <v>-449493</v>
      </c>
      <c r="D30" s="10">
        <v>-1458969.2200000025</v>
      </c>
      <c r="E30" s="12">
        <f t="shared" si="0"/>
        <v>-1908462.2200000025</v>
      </c>
      <c r="F30" s="14">
        <f t="shared" si="1"/>
        <v>168987.65048336066</v>
      </c>
    </row>
    <row r="31" spans="1:6" x14ac:dyDescent="0.25">
      <c r="A31" s="9" t="s">
        <v>26</v>
      </c>
      <c r="B31" s="37" t="s">
        <v>28</v>
      </c>
      <c r="C31" s="33">
        <v>134670</v>
      </c>
      <c r="D31" s="10">
        <v>-2312810.5300000012</v>
      </c>
      <c r="E31" s="12">
        <f t="shared" si="0"/>
        <v>-2312810.5300000012</v>
      </c>
      <c r="F31" s="14">
        <f t="shared" si="1"/>
        <v>204791.27822497624</v>
      </c>
    </row>
    <row r="32" spans="1:6" x14ac:dyDescent="0.25">
      <c r="A32" s="9" t="s">
        <v>26</v>
      </c>
      <c r="B32" s="37" t="s">
        <v>29</v>
      </c>
      <c r="C32" s="33">
        <v>-168450</v>
      </c>
      <c r="D32" s="10">
        <v>-420711.40999999922</v>
      </c>
      <c r="E32" s="12">
        <f t="shared" si="0"/>
        <v>-589161.40999999922</v>
      </c>
      <c r="F32" s="14">
        <f t="shared" si="1"/>
        <v>52168.180951134411</v>
      </c>
    </row>
    <row r="33" spans="1:6" x14ac:dyDescent="0.25">
      <c r="A33" s="9" t="s">
        <v>26</v>
      </c>
      <c r="B33" s="37" t="s">
        <v>30</v>
      </c>
      <c r="C33" s="33">
        <v>119471</v>
      </c>
      <c r="D33" s="10">
        <v>-639045.78999999911</v>
      </c>
      <c r="E33" s="12">
        <f t="shared" si="0"/>
        <v>-639045.78999999911</v>
      </c>
      <c r="F33" s="14">
        <f t="shared" si="1"/>
        <v>56585.26821839984</v>
      </c>
    </row>
    <row r="34" spans="1:6" x14ac:dyDescent="0.25">
      <c r="A34" s="9" t="s">
        <v>31</v>
      </c>
      <c r="B34" s="37" t="s">
        <v>108</v>
      </c>
      <c r="C34" s="33">
        <v>-605634</v>
      </c>
      <c r="D34" s="10">
        <v>-2090575.3000000007</v>
      </c>
      <c r="E34" s="12">
        <f t="shared" si="0"/>
        <v>-2696209.3000000007</v>
      </c>
      <c r="F34" s="14">
        <f t="shared" si="1"/>
        <v>238739.89751727233</v>
      </c>
    </row>
    <row r="35" spans="1:6" x14ac:dyDescent="0.25">
      <c r="A35" s="9" t="s">
        <v>31</v>
      </c>
      <c r="B35" s="37" t="s">
        <v>32</v>
      </c>
      <c r="C35" s="33">
        <v>-204935</v>
      </c>
      <c r="D35" s="10">
        <v>-253219.23000000045</v>
      </c>
      <c r="E35" s="12">
        <f t="shared" si="0"/>
        <v>-458154.23000000045</v>
      </c>
      <c r="F35" s="14">
        <f t="shared" si="1"/>
        <v>40567.953651559954</v>
      </c>
    </row>
    <row r="36" spans="1:6" x14ac:dyDescent="0.25">
      <c r="A36" s="9" t="s">
        <v>31</v>
      </c>
      <c r="B36" s="37" t="s">
        <v>33</v>
      </c>
      <c r="C36" s="33">
        <v>-222707</v>
      </c>
      <c r="D36" s="10">
        <v>-740383.11999999918</v>
      </c>
      <c r="E36" s="12">
        <f t="shared" si="0"/>
        <v>-963090.11999999918</v>
      </c>
      <c r="F36" s="14">
        <f t="shared" si="1"/>
        <v>85278.259573059579</v>
      </c>
    </row>
    <row r="37" spans="1:6" x14ac:dyDescent="0.25">
      <c r="A37" s="9" t="s">
        <v>31</v>
      </c>
      <c r="B37" s="37" t="s">
        <v>34</v>
      </c>
      <c r="C37" s="33">
        <v>-454266</v>
      </c>
      <c r="D37" s="10">
        <v>-679489.30000000075</v>
      </c>
      <c r="E37" s="12">
        <f t="shared" ref="E37:E68" si="2">IF(AND(C37&lt;0,D37&lt;0)=TRUE,C37+D37,IF(C37&lt;0,C37,IF(D37&lt;0,D37,0)))</f>
        <v>-1133755.3000000007</v>
      </c>
      <c r="F37" s="14">
        <f t="shared" ref="F37:F68" si="3">$F$2/$E$104*E37</f>
        <v>100390.06398044265</v>
      </c>
    </row>
    <row r="38" spans="1:6" x14ac:dyDescent="0.25">
      <c r="A38" s="9" t="s">
        <v>35</v>
      </c>
      <c r="B38" s="37" t="s">
        <v>109</v>
      </c>
      <c r="C38" s="33">
        <v>-13770708</v>
      </c>
      <c r="D38" s="10">
        <v>-8229395.7600000054</v>
      </c>
      <c r="E38" s="12">
        <f t="shared" si="2"/>
        <v>-22000103.760000005</v>
      </c>
      <c r="F38" s="14">
        <f t="shared" si="3"/>
        <v>1948032.1935807276</v>
      </c>
    </row>
    <row r="39" spans="1:6" x14ac:dyDescent="0.25">
      <c r="A39" s="9" t="s">
        <v>35</v>
      </c>
      <c r="B39" s="37" t="s">
        <v>36</v>
      </c>
      <c r="C39" s="33">
        <v>-4274445</v>
      </c>
      <c r="D39" s="10">
        <v>-2560168.1600000039</v>
      </c>
      <c r="E39" s="12">
        <f t="shared" si="2"/>
        <v>-6834613.1600000039</v>
      </c>
      <c r="F39" s="14">
        <f t="shared" si="3"/>
        <v>605181.07603463926</v>
      </c>
    </row>
    <row r="40" spans="1:6" x14ac:dyDescent="0.25">
      <c r="A40" s="9" t="s">
        <v>35</v>
      </c>
      <c r="B40" s="37" t="s">
        <v>37</v>
      </c>
      <c r="C40" s="33">
        <v>-4215703</v>
      </c>
      <c r="D40" s="10">
        <v>-3021476.2800001055</v>
      </c>
      <c r="E40" s="12">
        <f t="shared" si="2"/>
        <v>-7237179.2800001055</v>
      </c>
      <c r="F40" s="14">
        <f t="shared" si="3"/>
        <v>640826.89708894317</v>
      </c>
    </row>
    <row r="41" spans="1:6" x14ac:dyDescent="0.25">
      <c r="A41" s="9" t="s">
        <v>35</v>
      </c>
      <c r="B41" s="37" t="s">
        <v>38</v>
      </c>
      <c r="C41" s="33">
        <v>-1544444</v>
      </c>
      <c r="D41" s="10">
        <v>-1735716.3600000031</v>
      </c>
      <c r="E41" s="12">
        <f t="shared" si="2"/>
        <v>-3280160.3600000031</v>
      </c>
      <c r="F41" s="14">
        <f t="shared" si="3"/>
        <v>290446.720210712</v>
      </c>
    </row>
    <row r="42" spans="1:6" x14ac:dyDescent="0.25">
      <c r="A42" s="9" t="s">
        <v>35</v>
      </c>
      <c r="B42" s="37" t="s">
        <v>39</v>
      </c>
      <c r="C42" s="33">
        <v>-1760543</v>
      </c>
      <c r="D42" s="10">
        <v>-878011.27999999933</v>
      </c>
      <c r="E42" s="12">
        <f t="shared" si="2"/>
        <v>-2638554.2799999993</v>
      </c>
      <c r="F42" s="14">
        <f t="shared" si="3"/>
        <v>233634.74727312897</v>
      </c>
    </row>
    <row r="43" spans="1:6" x14ac:dyDescent="0.25">
      <c r="A43" s="9" t="s">
        <v>35</v>
      </c>
      <c r="B43" s="37" t="s">
        <v>40</v>
      </c>
      <c r="C43" s="33">
        <v>-1094872</v>
      </c>
      <c r="D43" s="10">
        <v>-908692.79000000097</v>
      </c>
      <c r="E43" s="12">
        <f t="shared" si="2"/>
        <v>-2003564.790000001</v>
      </c>
      <c r="F43" s="14">
        <f t="shared" si="3"/>
        <v>177408.6502237847</v>
      </c>
    </row>
    <row r="44" spans="1:6" x14ac:dyDescent="0.25">
      <c r="A44" s="9" t="s">
        <v>35</v>
      </c>
      <c r="B44" s="37" t="s">
        <v>41</v>
      </c>
      <c r="C44" s="33">
        <v>-1240550</v>
      </c>
      <c r="D44" s="10">
        <v>-693789.91000000015</v>
      </c>
      <c r="E44" s="12">
        <f t="shared" si="2"/>
        <v>-1934339.9100000001</v>
      </c>
      <c r="F44" s="14">
        <f t="shared" si="3"/>
        <v>171279.02936799816</v>
      </c>
    </row>
    <row r="45" spans="1:6" x14ac:dyDescent="0.25">
      <c r="A45" s="9" t="s">
        <v>35</v>
      </c>
      <c r="B45" s="37" t="s">
        <v>42</v>
      </c>
      <c r="C45" s="33">
        <v>-1204321</v>
      </c>
      <c r="D45" s="10">
        <v>-877494.16999999993</v>
      </c>
      <c r="E45" s="12">
        <f t="shared" si="2"/>
        <v>-2081815.17</v>
      </c>
      <c r="F45" s="14">
        <f t="shared" si="3"/>
        <v>184337.44751778088</v>
      </c>
    </row>
    <row r="46" spans="1:6" x14ac:dyDescent="0.25">
      <c r="A46" s="9" t="s">
        <v>35</v>
      </c>
      <c r="B46" s="37" t="s">
        <v>43</v>
      </c>
      <c r="C46" s="33">
        <v>-3320933</v>
      </c>
      <c r="D46" s="10">
        <v>-2489966.9400000013</v>
      </c>
      <c r="E46" s="12">
        <f t="shared" si="2"/>
        <v>-5810899.9400000013</v>
      </c>
      <c r="F46" s="14">
        <f t="shared" si="3"/>
        <v>514534.85312090715</v>
      </c>
    </row>
    <row r="47" spans="1:6" x14ac:dyDescent="0.25">
      <c r="A47" s="9" t="s">
        <v>35</v>
      </c>
      <c r="B47" s="37" t="s">
        <v>44</v>
      </c>
      <c r="C47" s="33">
        <v>-3450286</v>
      </c>
      <c r="D47" s="10">
        <v>-1536567.6599999983</v>
      </c>
      <c r="E47" s="12">
        <f t="shared" si="2"/>
        <v>-4986853.6599999983</v>
      </c>
      <c r="F47" s="14">
        <f t="shared" si="3"/>
        <v>441568.43896430213</v>
      </c>
    </row>
    <row r="48" spans="1:6" x14ac:dyDescent="0.25">
      <c r="A48" s="9" t="s">
        <v>35</v>
      </c>
      <c r="B48" s="37" t="s">
        <v>45</v>
      </c>
      <c r="C48" s="33">
        <v>-403790</v>
      </c>
      <c r="D48" s="10">
        <v>-301344.75000000931</v>
      </c>
      <c r="E48" s="12">
        <f t="shared" si="2"/>
        <v>-705134.75000000931</v>
      </c>
      <c r="F48" s="14">
        <f t="shared" si="3"/>
        <v>62437.214333052565</v>
      </c>
    </row>
    <row r="49" spans="1:6" x14ac:dyDescent="0.25">
      <c r="A49" s="9" t="s">
        <v>35</v>
      </c>
      <c r="B49" s="37" t="s">
        <v>46</v>
      </c>
      <c r="C49" s="33">
        <v>-3110033</v>
      </c>
      <c r="D49" s="10">
        <v>-2710364.6199999973</v>
      </c>
      <c r="E49" s="12">
        <f t="shared" si="2"/>
        <v>-5820397.6199999973</v>
      </c>
      <c r="F49" s="14">
        <f t="shared" si="3"/>
        <v>515375.8394456153</v>
      </c>
    </row>
    <row r="50" spans="1:6" x14ac:dyDescent="0.25">
      <c r="A50" s="9" t="s">
        <v>47</v>
      </c>
      <c r="B50" s="37" t="s">
        <v>48</v>
      </c>
      <c r="C50" s="33">
        <v>-1027850</v>
      </c>
      <c r="D50" s="10">
        <v>-1171735.370000001</v>
      </c>
      <c r="E50" s="12">
        <f t="shared" si="2"/>
        <v>-2199585.370000001</v>
      </c>
      <c r="F50" s="14">
        <f t="shared" si="3"/>
        <v>194765.58656417797</v>
      </c>
    </row>
    <row r="51" spans="1:6" x14ac:dyDescent="0.25">
      <c r="A51" s="9" t="s">
        <v>47</v>
      </c>
      <c r="B51" s="37" t="s">
        <v>49</v>
      </c>
      <c r="C51" s="33">
        <v>-180359</v>
      </c>
      <c r="D51" s="10">
        <v>-435123.88999999966</v>
      </c>
      <c r="E51" s="12">
        <f t="shared" si="2"/>
        <v>-615482.88999999966</v>
      </c>
      <c r="F51" s="14">
        <f t="shared" si="3"/>
        <v>54498.855887128084</v>
      </c>
    </row>
    <row r="52" spans="1:6" x14ac:dyDescent="0.25">
      <c r="A52" s="9" t="s">
        <v>47</v>
      </c>
      <c r="B52" s="37" t="s">
        <v>50</v>
      </c>
      <c r="C52" s="33">
        <v>-141843</v>
      </c>
      <c r="D52" s="10">
        <v>-441610.36000000034</v>
      </c>
      <c r="E52" s="12">
        <f t="shared" si="2"/>
        <v>-583453.36000000034</v>
      </c>
      <c r="F52" s="14">
        <f t="shared" si="3"/>
        <v>51662.753100253845</v>
      </c>
    </row>
    <row r="53" spans="1:6" x14ac:dyDescent="0.25">
      <c r="A53" s="9" t="s">
        <v>47</v>
      </c>
      <c r="B53" s="37" t="s">
        <v>51</v>
      </c>
      <c r="C53" s="33">
        <v>-628064</v>
      </c>
      <c r="D53" s="10">
        <v>-858586.4299999997</v>
      </c>
      <c r="E53" s="12">
        <f t="shared" si="2"/>
        <v>-1486650.4299999997</v>
      </c>
      <c r="F53" s="14">
        <f t="shared" si="3"/>
        <v>131637.69270516525</v>
      </c>
    </row>
    <row r="54" spans="1:6" x14ac:dyDescent="0.25">
      <c r="A54" s="9" t="s">
        <v>47</v>
      </c>
      <c r="B54" s="37" t="s">
        <v>52</v>
      </c>
      <c r="C54" s="33">
        <v>-729605</v>
      </c>
      <c r="D54" s="10">
        <v>-828940.37999999896</v>
      </c>
      <c r="E54" s="12">
        <f t="shared" si="2"/>
        <v>-1558545.379999999</v>
      </c>
      <c r="F54" s="14">
        <f t="shared" si="3"/>
        <v>138003.73891493437</v>
      </c>
    </row>
    <row r="55" spans="1:6" x14ac:dyDescent="0.25">
      <c r="A55" s="9" t="s">
        <v>92</v>
      </c>
      <c r="B55" s="37" t="s">
        <v>53</v>
      </c>
      <c r="C55" s="33">
        <v>197264</v>
      </c>
      <c r="D55" s="10">
        <v>-223181.06999999005</v>
      </c>
      <c r="E55" s="12">
        <f t="shared" si="2"/>
        <v>-223181.06999999005</v>
      </c>
      <c r="F55" s="14">
        <f t="shared" si="3"/>
        <v>19761.902675579673</v>
      </c>
    </row>
    <row r="56" spans="1:6" x14ac:dyDescent="0.25">
      <c r="A56" s="9" t="s">
        <v>92</v>
      </c>
      <c r="B56" s="37" t="s">
        <v>54</v>
      </c>
      <c r="C56" s="33">
        <v>18298</v>
      </c>
      <c r="D56" s="10">
        <v>-151432.30000000028</v>
      </c>
      <c r="E56" s="12">
        <f t="shared" si="2"/>
        <v>-151432.30000000028</v>
      </c>
      <c r="F56" s="14">
        <f t="shared" si="3"/>
        <v>13408.800193221237</v>
      </c>
    </row>
    <row r="57" spans="1:6" x14ac:dyDescent="0.25">
      <c r="A57" s="9" t="s">
        <v>93</v>
      </c>
      <c r="B57" s="37" t="s">
        <v>114</v>
      </c>
      <c r="C57" s="33">
        <v>-8846583</v>
      </c>
      <c r="D57" s="10">
        <v>-6735341.7699999958</v>
      </c>
      <c r="E57" s="12">
        <f t="shared" si="2"/>
        <v>-15581924.769999996</v>
      </c>
      <c r="F57" s="14">
        <f t="shared" si="3"/>
        <v>1379724.9058934874</v>
      </c>
    </row>
    <row r="58" spans="1:6" x14ac:dyDescent="0.25">
      <c r="A58" s="9" t="s">
        <v>93</v>
      </c>
      <c r="B58" s="37" t="s">
        <v>55</v>
      </c>
      <c r="C58" s="33">
        <v>-524697</v>
      </c>
      <c r="D58" s="10">
        <v>-746477.26999999955</v>
      </c>
      <c r="E58" s="12">
        <f t="shared" si="2"/>
        <v>-1271174.2699999996</v>
      </c>
      <c r="F58" s="14">
        <f t="shared" si="3"/>
        <v>112558.03284499957</v>
      </c>
    </row>
    <row r="59" spans="1:6" x14ac:dyDescent="0.25">
      <c r="A59" s="9" t="s">
        <v>93</v>
      </c>
      <c r="B59" s="37" t="s">
        <v>56</v>
      </c>
      <c r="C59" s="33">
        <v>-411208</v>
      </c>
      <c r="D59" s="10">
        <v>-411819.44000000041</v>
      </c>
      <c r="E59" s="12">
        <f t="shared" si="2"/>
        <v>-823027.44000000041</v>
      </c>
      <c r="F59" s="14">
        <f t="shared" si="3"/>
        <v>72876.199440267141</v>
      </c>
    </row>
    <row r="60" spans="1:6" x14ac:dyDescent="0.25">
      <c r="A60" s="9" t="s">
        <v>93</v>
      </c>
      <c r="B60" s="37" t="s">
        <v>57</v>
      </c>
      <c r="C60" s="33">
        <v>-200900</v>
      </c>
      <c r="D60" s="10">
        <v>-384048.63999999966</v>
      </c>
      <c r="E60" s="12">
        <f t="shared" si="2"/>
        <v>-584948.63999999966</v>
      </c>
      <c r="F60" s="14">
        <f t="shared" si="3"/>
        <v>51795.154911181307</v>
      </c>
    </row>
    <row r="61" spans="1:6" x14ac:dyDescent="0.25">
      <c r="A61" s="9" t="s">
        <v>93</v>
      </c>
      <c r="B61" s="37" t="s">
        <v>58</v>
      </c>
      <c r="C61" s="33">
        <v>-1309886</v>
      </c>
      <c r="D61" s="10">
        <v>-1485092.6500000022</v>
      </c>
      <c r="E61" s="12">
        <f t="shared" si="2"/>
        <v>-2794978.6500000022</v>
      </c>
      <c r="F61" s="14">
        <f t="shared" si="3"/>
        <v>247485.57779396599</v>
      </c>
    </row>
    <row r="62" spans="1:6" x14ac:dyDescent="0.25">
      <c r="A62" s="9" t="s">
        <v>93</v>
      </c>
      <c r="B62" s="37" t="s">
        <v>59</v>
      </c>
      <c r="C62" s="33">
        <v>-552615</v>
      </c>
      <c r="D62" s="10">
        <v>-730390.63999999873</v>
      </c>
      <c r="E62" s="12">
        <f t="shared" si="2"/>
        <v>-1283005.6399999987</v>
      </c>
      <c r="F62" s="14">
        <f t="shared" si="3"/>
        <v>113605.659251929</v>
      </c>
    </row>
    <row r="63" spans="1:6" x14ac:dyDescent="0.25">
      <c r="A63" s="9" t="s">
        <v>93</v>
      </c>
      <c r="B63" s="37" t="s">
        <v>60</v>
      </c>
      <c r="C63" s="33">
        <v>-333613</v>
      </c>
      <c r="D63" s="10">
        <v>-325347.26999999955</v>
      </c>
      <c r="E63" s="12">
        <f t="shared" si="2"/>
        <v>-658960.26999999955</v>
      </c>
      <c r="F63" s="14">
        <f t="shared" si="3"/>
        <v>58348.625727147359</v>
      </c>
    </row>
    <row r="64" spans="1:6" x14ac:dyDescent="0.25">
      <c r="A64" s="9" t="s">
        <v>93</v>
      </c>
      <c r="B64" s="37" t="s">
        <v>61</v>
      </c>
      <c r="C64" s="33">
        <v>-266351</v>
      </c>
      <c r="D64" s="10">
        <v>-378886.91999999993</v>
      </c>
      <c r="E64" s="12">
        <f t="shared" si="2"/>
        <v>-645237.91999999993</v>
      </c>
      <c r="F64" s="14">
        <f t="shared" si="3"/>
        <v>57133.559659132516</v>
      </c>
    </row>
    <row r="65" spans="1:7" x14ac:dyDescent="0.25">
      <c r="A65" s="9" t="s">
        <v>62</v>
      </c>
      <c r="B65" s="37" t="s">
        <v>113</v>
      </c>
      <c r="C65" s="33">
        <v>-816979</v>
      </c>
      <c r="D65" s="10">
        <v>-3013486.5300000012</v>
      </c>
      <c r="E65" s="12">
        <f t="shared" si="2"/>
        <v>-3830465.5300000012</v>
      </c>
      <c r="F65" s="14">
        <f t="shared" si="3"/>
        <v>339174.31709609646</v>
      </c>
    </row>
    <row r="66" spans="1:7" x14ac:dyDescent="0.25">
      <c r="A66" s="9" t="s">
        <v>62</v>
      </c>
      <c r="B66" s="37" t="s">
        <v>63</v>
      </c>
      <c r="C66" s="33">
        <v>330382</v>
      </c>
      <c r="D66" s="10">
        <v>-425139.66000000015</v>
      </c>
      <c r="E66" s="12">
        <f t="shared" si="2"/>
        <v>-425139.66000000015</v>
      </c>
      <c r="F66" s="14">
        <f t="shared" si="3"/>
        <v>37644.629020057168</v>
      </c>
    </row>
    <row r="67" spans="1:7" x14ac:dyDescent="0.25">
      <c r="A67" s="9" t="s">
        <v>62</v>
      </c>
      <c r="B67" s="37" t="s">
        <v>64</v>
      </c>
      <c r="C67" s="33">
        <v>154207</v>
      </c>
      <c r="D67" s="10">
        <v>-894536.1099999994</v>
      </c>
      <c r="E67" s="12">
        <f t="shared" si="2"/>
        <v>-894536.1099999994</v>
      </c>
      <c r="F67" s="14">
        <f t="shared" si="3"/>
        <v>79208.041907910956</v>
      </c>
    </row>
    <row r="68" spans="1:7" x14ac:dyDescent="0.25">
      <c r="A68" s="9" t="s">
        <v>62</v>
      </c>
      <c r="B68" s="37" t="s">
        <v>65</v>
      </c>
      <c r="C68" s="33">
        <v>226230</v>
      </c>
      <c r="D68" s="10">
        <v>-868297.85000000149</v>
      </c>
      <c r="E68" s="12">
        <f t="shared" si="2"/>
        <v>-868297.85000000149</v>
      </c>
      <c r="F68" s="14">
        <f t="shared" si="3"/>
        <v>76884.735811670194</v>
      </c>
    </row>
    <row r="69" spans="1:7" x14ac:dyDescent="0.25">
      <c r="A69" s="9" t="s">
        <v>62</v>
      </c>
      <c r="B69" s="37" t="s">
        <v>66</v>
      </c>
      <c r="C69" s="33">
        <v>-465851</v>
      </c>
      <c r="D69" s="10">
        <v>-1712332.3200000003</v>
      </c>
      <c r="E69" s="12">
        <f t="shared" ref="E69:E100" si="4">IF(AND(C69&lt;0,D69&lt;0)=TRUE,C69+D69,IF(C69&lt;0,C69,IF(D69&lt;0,D69,0)))</f>
        <v>-2178183.3200000003</v>
      </c>
      <c r="F69" s="14">
        <f t="shared" ref="F69:F100" si="5">$F$2/$E$104*E69</f>
        <v>192870.50993802</v>
      </c>
    </row>
    <row r="70" spans="1:7" x14ac:dyDescent="0.25">
      <c r="A70" s="9" t="s">
        <v>62</v>
      </c>
      <c r="B70" s="37" t="s">
        <v>67</v>
      </c>
      <c r="C70" s="33">
        <v>-72067</v>
      </c>
      <c r="D70" s="10">
        <v>-1616767.0999999978</v>
      </c>
      <c r="E70" s="12">
        <f t="shared" si="4"/>
        <v>-1688834.0999999978</v>
      </c>
      <c r="F70" s="14">
        <f t="shared" si="5"/>
        <v>149540.34909592301</v>
      </c>
    </row>
    <row r="71" spans="1:7" x14ac:dyDescent="0.25">
      <c r="A71" s="9" t="s">
        <v>68</v>
      </c>
      <c r="B71" s="37" t="s">
        <v>112</v>
      </c>
      <c r="C71" s="33">
        <v>386595</v>
      </c>
      <c r="D71" s="10">
        <v>-1260063.2100000009</v>
      </c>
      <c r="E71" s="12">
        <f t="shared" si="4"/>
        <v>-1260063.2100000009</v>
      </c>
      <c r="F71" s="14">
        <f t="shared" si="5"/>
        <v>111574.18736768149</v>
      </c>
    </row>
    <row r="72" spans="1:7" x14ac:dyDescent="0.25">
      <c r="A72" s="9" t="s">
        <v>68</v>
      </c>
      <c r="B72" s="37" t="s">
        <v>126</v>
      </c>
      <c r="C72" s="33">
        <v>432924</v>
      </c>
      <c r="D72" s="10">
        <v>27657.900000009686</v>
      </c>
      <c r="E72" s="12">
        <f t="shared" si="4"/>
        <v>0</v>
      </c>
      <c r="F72" s="14">
        <f t="shared" si="5"/>
        <v>0</v>
      </c>
    </row>
    <row r="73" spans="1:7" x14ac:dyDescent="0.25">
      <c r="A73" s="9" t="s">
        <v>68</v>
      </c>
      <c r="B73" s="37" t="s">
        <v>69</v>
      </c>
      <c r="C73" s="33">
        <v>150755</v>
      </c>
      <c r="D73" s="10">
        <v>-195902.39999999944</v>
      </c>
      <c r="E73" s="12">
        <f t="shared" si="4"/>
        <v>-195902.39999999944</v>
      </c>
      <c r="F73" s="14">
        <f t="shared" si="5"/>
        <v>17346.471914991002</v>
      </c>
    </row>
    <row r="74" spans="1:7" x14ac:dyDescent="0.25">
      <c r="A74" s="9" t="s">
        <v>68</v>
      </c>
      <c r="B74" s="37" t="s">
        <v>70</v>
      </c>
      <c r="C74" s="33">
        <v>309255</v>
      </c>
      <c r="D74" s="10">
        <v>243474.89000000013</v>
      </c>
      <c r="E74" s="12">
        <f t="shared" si="4"/>
        <v>0</v>
      </c>
      <c r="F74" s="14">
        <f t="shared" si="5"/>
        <v>0</v>
      </c>
    </row>
    <row r="75" spans="1:7" x14ac:dyDescent="0.25">
      <c r="A75" s="9" t="s">
        <v>68</v>
      </c>
      <c r="B75" s="37" t="s">
        <v>71</v>
      </c>
      <c r="C75" s="33">
        <v>541304</v>
      </c>
      <c r="D75" s="10">
        <v>-600865.6799999997</v>
      </c>
      <c r="E75" s="12">
        <f t="shared" si="4"/>
        <v>-600865.6799999997</v>
      </c>
      <c r="F75" s="14">
        <f t="shared" si="5"/>
        <v>53204.553097879325</v>
      </c>
    </row>
    <row r="76" spans="1:7" x14ac:dyDescent="0.25">
      <c r="A76" s="9" t="s">
        <v>72</v>
      </c>
      <c r="B76" s="37" t="s">
        <v>120</v>
      </c>
      <c r="C76" s="33">
        <v>615259</v>
      </c>
      <c r="D76" s="10">
        <v>-719060.13000000082</v>
      </c>
      <c r="E76" s="12">
        <f t="shared" si="4"/>
        <v>-719060.13000000082</v>
      </c>
      <c r="F76" s="14">
        <f t="shared" si="5"/>
        <v>63670.257997017026</v>
      </c>
    </row>
    <row r="77" spans="1:7" x14ac:dyDescent="0.25">
      <c r="A77" s="9" t="s">
        <v>72</v>
      </c>
      <c r="B77" s="37" t="s">
        <v>121</v>
      </c>
      <c r="C77" s="33">
        <v>604149</v>
      </c>
      <c r="D77" s="10">
        <v>-490584.01999998931</v>
      </c>
      <c r="E77" s="12">
        <f t="shared" si="4"/>
        <v>-490584.01999998931</v>
      </c>
      <c r="F77" s="14">
        <f t="shared" si="5"/>
        <v>43439.498060632344</v>
      </c>
      <c r="G77" s="2"/>
    </row>
    <row r="78" spans="1:7" x14ac:dyDescent="0.25">
      <c r="A78" s="9" t="s">
        <v>72</v>
      </c>
      <c r="B78" s="37" t="s">
        <v>115</v>
      </c>
      <c r="C78" s="33">
        <v>2148739</v>
      </c>
      <c r="D78" s="10">
        <v>-2357934.4099999964</v>
      </c>
      <c r="E78" s="12">
        <f t="shared" si="4"/>
        <v>-2357934.4099999964</v>
      </c>
      <c r="F78" s="14">
        <f t="shared" si="5"/>
        <v>208786.83987769386</v>
      </c>
    </row>
    <row r="79" spans="1:7" x14ac:dyDescent="0.25">
      <c r="A79" s="9" t="s">
        <v>72</v>
      </c>
      <c r="B79" s="37" t="s">
        <v>122</v>
      </c>
      <c r="C79" s="33">
        <v>426417</v>
      </c>
      <c r="D79" s="10">
        <v>-331048.58000000007</v>
      </c>
      <c r="E79" s="12">
        <f t="shared" si="4"/>
        <v>-331048.58000000007</v>
      </c>
      <c r="F79" s="14">
        <f t="shared" si="5"/>
        <v>29313.193179193666</v>
      </c>
    </row>
    <row r="80" spans="1:7" x14ac:dyDescent="0.25">
      <c r="A80" s="9" t="s">
        <v>72</v>
      </c>
      <c r="B80" s="37" t="s">
        <v>116</v>
      </c>
      <c r="C80" s="33">
        <v>521116</v>
      </c>
      <c r="D80" s="10">
        <v>-1474892.7399999984</v>
      </c>
      <c r="E80" s="12">
        <f t="shared" si="4"/>
        <v>-1474892.7399999984</v>
      </c>
      <c r="F80" s="14">
        <f t="shared" si="5"/>
        <v>130596.59040437569</v>
      </c>
    </row>
    <row r="81" spans="1:6" x14ac:dyDescent="0.25">
      <c r="A81" s="9" t="s">
        <v>72</v>
      </c>
      <c r="B81" s="37" t="s">
        <v>117</v>
      </c>
      <c r="C81" s="33">
        <v>999434</v>
      </c>
      <c r="D81" s="10">
        <v>-3206797.9800000042</v>
      </c>
      <c r="E81" s="12">
        <f t="shared" si="4"/>
        <v>-3206797.9800000042</v>
      </c>
      <c r="F81" s="14">
        <f t="shared" si="5"/>
        <v>283950.738210048</v>
      </c>
    </row>
    <row r="82" spans="1:6" x14ac:dyDescent="0.25">
      <c r="A82" s="9" t="s">
        <v>72</v>
      </c>
      <c r="B82" s="37" t="s">
        <v>123</v>
      </c>
      <c r="C82" s="33">
        <v>354455</v>
      </c>
      <c r="D82" s="10">
        <v>-518971.38999999873</v>
      </c>
      <c r="E82" s="12">
        <f t="shared" si="4"/>
        <v>-518971.38999999873</v>
      </c>
      <c r="F82" s="14">
        <f t="shared" si="5"/>
        <v>45953.100326074848</v>
      </c>
    </row>
    <row r="83" spans="1:6" x14ac:dyDescent="0.25">
      <c r="A83" s="9" t="s">
        <v>72</v>
      </c>
      <c r="B83" s="37" t="s">
        <v>124</v>
      </c>
      <c r="C83" s="33">
        <v>-19519</v>
      </c>
      <c r="D83" s="10">
        <v>-734592.04000000097</v>
      </c>
      <c r="E83" s="12">
        <f t="shared" si="4"/>
        <v>-754111.04000000097</v>
      </c>
      <c r="F83" s="14">
        <f t="shared" si="5"/>
        <v>66773.893408884775</v>
      </c>
    </row>
    <row r="84" spans="1:6" x14ac:dyDescent="0.25">
      <c r="A84" s="9" t="s">
        <v>72</v>
      </c>
      <c r="B84" s="37" t="s">
        <v>125</v>
      </c>
      <c r="C84" s="33">
        <v>950804</v>
      </c>
      <c r="D84" s="10">
        <v>-1048349.1300000008</v>
      </c>
      <c r="E84" s="12">
        <f t="shared" si="4"/>
        <v>-1048349.1300000008</v>
      </c>
      <c r="F84" s="14">
        <f t="shared" si="5"/>
        <v>92827.646525261138</v>
      </c>
    </row>
    <row r="85" spans="1:6" x14ac:dyDescent="0.25">
      <c r="A85" s="9" t="s">
        <v>73</v>
      </c>
      <c r="B85" s="37" t="s">
        <v>111</v>
      </c>
      <c r="C85" s="33">
        <v>-1862640</v>
      </c>
      <c r="D85" s="10">
        <v>-3863295.9699999988</v>
      </c>
      <c r="E85" s="12">
        <f t="shared" si="4"/>
        <v>-5725935.9699999988</v>
      </c>
      <c r="F85" s="14">
        <f t="shared" si="5"/>
        <v>507011.59092814598</v>
      </c>
    </row>
    <row r="86" spans="1:6" x14ac:dyDescent="0.25">
      <c r="A86" s="9" t="s">
        <v>73</v>
      </c>
      <c r="B86" s="37" t="s">
        <v>74</v>
      </c>
      <c r="C86" s="33">
        <v>-683502</v>
      </c>
      <c r="D86" s="10">
        <v>-792121.45000000112</v>
      </c>
      <c r="E86" s="12">
        <f t="shared" si="4"/>
        <v>-1475623.4500000011</v>
      </c>
      <c r="F86" s="14">
        <f t="shared" si="5"/>
        <v>130661.29221759009</v>
      </c>
    </row>
    <row r="87" spans="1:6" x14ac:dyDescent="0.25">
      <c r="A87" s="9" t="s">
        <v>73</v>
      </c>
      <c r="B87" s="37" t="s">
        <v>75</v>
      </c>
      <c r="C87" s="33">
        <v>79235</v>
      </c>
      <c r="D87" s="10">
        <v>-489708.50999999978</v>
      </c>
      <c r="E87" s="12">
        <f t="shared" si="4"/>
        <v>-489708.50999999978</v>
      </c>
      <c r="F87" s="14">
        <f t="shared" si="5"/>
        <v>43361.974714179662</v>
      </c>
    </row>
    <row r="88" spans="1:6" x14ac:dyDescent="0.25">
      <c r="A88" s="9" t="s">
        <v>73</v>
      </c>
      <c r="B88" s="37" t="s">
        <v>76</v>
      </c>
      <c r="C88" s="33">
        <v>64359</v>
      </c>
      <c r="D88" s="10">
        <v>-1210402.1899999995</v>
      </c>
      <c r="E88" s="12">
        <f t="shared" si="4"/>
        <v>-1210402.1899999995</v>
      </c>
      <c r="F88" s="14">
        <f t="shared" si="5"/>
        <v>107176.8778467168</v>
      </c>
    </row>
    <row r="89" spans="1:6" x14ac:dyDescent="0.25">
      <c r="A89" s="9" t="s">
        <v>73</v>
      </c>
      <c r="B89" s="37" t="s">
        <v>77</v>
      </c>
      <c r="C89" s="33">
        <v>-674091</v>
      </c>
      <c r="D89" s="10">
        <v>-1425705.0900000017</v>
      </c>
      <c r="E89" s="12">
        <f t="shared" si="4"/>
        <v>-2099796.0900000017</v>
      </c>
      <c r="F89" s="14">
        <f t="shared" si="5"/>
        <v>185929.59505546154</v>
      </c>
    </row>
    <row r="90" spans="1:6" x14ac:dyDescent="0.25">
      <c r="A90" s="9" t="s">
        <v>73</v>
      </c>
      <c r="B90" s="37" t="s">
        <v>78</v>
      </c>
      <c r="C90" s="33">
        <v>-6621</v>
      </c>
      <c r="D90" s="10">
        <v>-769858.24000000115</v>
      </c>
      <c r="E90" s="12">
        <f t="shared" si="4"/>
        <v>-776479.24000000115</v>
      </c>
      <c r="F90" s="14">
        <f t="shared" si="5"/>
        <v>68754.519236281005</v>
      </c>
    </row>
    <row r="91" spans="1:6" x14ac:dyDescent="0.25">
      <c r="A91" s="9" t="s">
        <v>73</v>
      </c>
      <c r="B91" s="37" t="s">
        <v>79</v>
      </c>
      <c r="C91" s="33">
        <v>-592845</v>
      </c>
      <c r="D91" s="10">
        <v>-1720343.5899999999</v>
      </c>
      <c r="E91" s="12">
        <f t="shared" si="4"/>
        <v>-2313188.59</v>
      </c>
      <c r="F91" s="14">
        <f t="shared" si="5"/>
        <v>204824.75411486917</v>
      </c>
    </row>
    <row r="92" spans="1:6" x14ac:dyDescent="0.25">
      <c r="A92" s="9" t="s">
        <v>73</v>
      </c>
      <c r="B92" s="37" t="s">
        <v>80</v>
      </c>
      <c r="C92" s="33">
        <v>-808480</v>
      </c>
      <c r="D92" s="10">
        <v>-1074939.33</v>
      </c>
      <c r="E92" s="12">
        <f t="shared" si="4"/>
        <v>-1883419.33</v>
      </c>
      <c r="F92" s="14">
        <f t="shared" si="5"/>
        <v>166770.19021715029</v>
      </c>
    </row>
    <row r="93" spans="1:6" x14ac:dyDescent="0.25">
      <c r="A93" s="9" t="s">
        <v>73</v>
      </c>
      <c r="B93" s="37" t="s">
        <v>81</v>
      </c>
      <c r="C93" s="33">
        <v>-668500</v>
      </c>
      <c r="D93" s="10">
        <v>-1311703.0699999984</v>
      </c>
      <c r="E93" s="12">
        <f t="shared" si="4"/>
        <v>-1980203.0699999984</v>
      </c>
      <c r="F93" s="14">
        <f t="shared" si="5"/>
        <v>175340.0516774375</v>
      </c>
    </row>
    <row r="94" spans="1:6" x14ac:dyDescent="0.25">
      <c r="A94" s="9" t="s">
        <v>73</v>
      </c>
      <c r="B94" s="37" t="s">
        <v>82</v>
      </c>
      <c r="C94" s="33">
        <v>-639435</v>
      </c>
      <c r="D94" s="10">
        <v>-469459.83999999985</v>
      </c>
      <c r="E94" s="12">
        <f t="shared" si="4"/>
        <v>-1108894.8399999999</v>
      </c>
      <c r="F94" s="14">
        <f t="shared" si="5"/>
        <v>98188.757252277108</v>
      </c>
    </row>
    <row r="95" spans="1:6" x14ac:dyDescent="0.25">
      <c r="A95" s="9" t="s">
        <v>94</v>
      </c>
      <c r="B95" s="37" t="s">
        <v>83</v>
      </c>
      <c r="C95" s="33">
        <v>-1411214</v>
      </c>
      <c r="D95" s="10">
        <v>-1135919.3999999985</v>
      </c>
      <c r="E95" s="12">
        <f t="shared" si="4"/>
        <v>-2547133.3999999985</v>
      </c>
      <c r="F95" s="14">
        <f t="shared" si="5"/>
        <v>225539.74829729315</v>
      </c>
    </row>
    <row r="96" spans="1:6" x14ac:dyDescent="0.25">
      <c r="A96" s="9" t="s">
        <v>94</v>
      </c>
      <c r="B96" s="37" t="s">
        <v>84</v>
      </c>
      <c r="C96" s="33">
        <v>-365442</v>
      </c>
      <c r="D96" s="10">
        <v>-491631.68999999948</v>
      </c>
      <c r="E96" s="12">
        <f t="shared" si="4"/>
        <v>-857073.68999999948</v>
      </c>
      <c r="F96" s="14">
        <f t="shared" si="5"/>
        <v>75890.87572517099</v>
      </c>
    </row>
    <row r="97" spans="1:6" x14ac:dyDescent="0.25">
      <c r="A97" s="9" t="s">
        <v>85</v>
      </c>
      <c r="B97" s="37" t="s">
        <v>110</v>
      </c>
      <c r="C97" s="33">
        <v>-2831213</v>
      </c>
      <c r="D97" s="10">
        <v>-1944752.0700000003</v>
      </c>
      <c r="E97" s="12">
        <f t="shared" si="4"/>
        <v>-4775965.07</v>
      </c>
      <c r="F97" s="14">
        <f t="shared" si="5"/>
        <v>422894.99237239192</v>
      </c>
    </row>
    <row r="98" spans="1:6" x14ac:dyDescent="0.25">
      <c r="A98" s="9" t="s">
        <v>85</v>
      </c>
      <c r="B98" s="37" t="s">
        <v>86</v>
      </c>
      <c r="C98" s="33">
        <v>-1154545</v>
      </c>
      <c r="D98" s="10">
        <v>-304011.10999999009</v>
      </c>
      <c r="E98" s="12">
        <f t="shared" si="4"/>
        <v>-1458556.1099999901</v>
      </c>
      <c r="F98" s="14">
        <f t="shared" si="5"/>
        <v>129150.03899162759</v>
      </c>
    </row>
    <row r="99" spans="1:6" x14ac:dyDescent="0.25">
      <c r="A99" s="9" t="s">
        <v>85</v>
      </c>
      <c r="B99" s="37" t="s">
        <v>87</v>
      </c>
      <c r="C99" s="33">
        <v>-3295662</v>
      </c>
      <c r="D99" s="10">
        <v>-2521292.0300000012</v>
      </c>
      <c r="E99" s="12">
        <f t="shared" si="4"/>
        <v>-5816954.0300000012</v>
      </c>
      <c r="F99" s="14">
        <f t="shared" si="5"/>
        <v>515070.92160274211</v>
      </c>
    </row>
    <row r="100" spans="1:6" x14ac:dyDescent="0.25">
      <c r="A100" s="9" t="s">
        <v>85</v>
      </c>
      <c r="B100" s="37" t="s">
        <v>88</v>
      </c>
      <c r="C100" s="33">
        <v>-691514</v>
      </c>
      <c r="D100" s="10">
        <v>-403931.86999998987</v>
      </c>
      <c r="E100" s="12">
        <f t="shared" si="4"/>
        <v>-1095445.8699999899</v>
      </c>
      <c r="F100" s="14">
        <f t="shared" si="5"/>
        <v>96997.898026505864</v>
      </c>
    </row>
    <row r="101" spans="1:6" x14ac:dyDescent="0.25">
      <c r="A101" s="9" t="s">
        <v>85</v>
      </c>
      <c r="B101" s="37" t="s">
        <v>89</v>
      </c>
      <c r="C101" s="33">
        <v>-2590261</v>
      </c>
      <c r="D101" s="10">
        <v>-1692694.6600000001</v>
      </c>
      <c r="E101" s="12">
        <f t="shared" ref="E101:E103" si="6">IF(AND(C101&lt;0,D101&lt;0)=TRUE,C101+D101,IF(C101&lt;0,C101,IF(D101&lt;0,D101,0)))</f>
        <v>-4282955.66</v>
      </c>
      <c r="F101" s="14">
        <f t="shared" ref="F101:F103" si="7">$F$2/$E$104*E101</f>
        <v>379240.73451546259</v>
      </c>
    </row>
    <row r="102" spans="1:6" x14ac:dyDescent="0.25">
      <c r="A102" s="9" t="s">
        <v>85</v>
      </c>
      <c r="B102" s="37" t="s">
        <v>90</v>
      </c>
      <c r="C102" s="33">
        <v>-4856112</v>
      </c>
      <c r="D102" s="10">
        <v>-2248212.4300000034</v>
      </c>
      <c r="E102" s="12">
        <f t="shared" si="6"/>
        <v>-7104324.4300000034</v>
      </c>
      <c r="F102" s="14">
        <f t="shared" si="7"/>
        <v>629063.065077201</v>
      </c>
    </row>
    <row r="103" spans="1:6" ht="15.75" thickBot="1" x14ac:dyDescent="0.3">
      <c r="A103" s="19" t="s">
        <v>85</v>
      </c>
      <c r="B103" s="38" t="s">
        <v>91</v>
      </c>
      <c r="C103" s="34">
        <v>-3264582</v>
      </c>
      <c r="D103" s="20">
        <v>-1664080.4600000009</v>
      </c>
      <c r="E103" s="21">
        <f t="shared" si="6"/>
        <v>-4928662.4600000009</v>
      </c>
      <c r="F103" s="13">
        <f t="shared" si="7"/>
        <v>436415.81185764296</v>
      </c>
    </row>
    <row r="104" spans="1:6" ht="15.75" thickBot="1" x14ac:dyDescent="0.3">
      <c r="A104" s="43" t="s">
        <v>98</v>
      </c>
      <c r="B104" s="44"/>
      <c r="C104" s="39">
        <f>SUM(C5:C103)</f>
        <v>-85580006</v>
      </c>
      <c r="D104" s="16">
        <f>SUM(D5:D103)</f>
        <v>-125033424.61000007</v>
      </c>
      <c r="E104" s="17">
        <f>SUM(E5:E103)</f>
        <v>-225870022.40000004</v>
      </c>
      <c r="F104" s="18">
        <f>SUM(F5:F103)</f>
        <v>20000000.000000004</v>
      </c>
    </row>
    <row r="105" spans="1:6" ht="15.75" thickBot="1" x14ac:dyDescent="0.3">
      <c r="A105" s="45" t="s">
        <v>99</v>
      </c>
      <c r="B105" s="46"/>
      <c r="C105" s="40">
        <f>SUMIF(C5:C103,"&lt;0")</f>
        <v>-100565465</v>
      </c>
      <c r="D105" s="15">
        <f>SUMIF(D5:D103,"&lt;0")</f>
        <v>-125304557.4000001</v>
      </c>
      <c r="E105" s="6"/>
      <c r="F105" s="3"/>
    </row>
    <row r="106" spans="1:6" x14ac:dyDescent="0.25">
      <c r="A106" s="4"/>
      <c r="B106" s="5"/>
      <c r="C106" s="7"/>
    </row>
    <row r="107" spans="1:6" x14ac:dyDescent="0.25">
      <c r="E107" s="2"/>
    </row>
  </sheetData>
  <autoFilter ref="A4:F4" xr:uid="{00000000-0009-0000-0000-000002000000}"/>
  <sortState xmlns:xlrd2="http://schemas.microsoft.com/office/spreadsheetml/2017/richdata2" ref="A5:F103">
    <sortCondition ref="A5:A103"/>
    <sortCondition ref="B5:B103"/>
  </sortState>
  <mergeCells count="8">
    <mergeCell ref="A1:F1"/>
    <mergeCell ref="A104:B104"/>
    <mergeCell ref="A105:B105"/>
    <mergeCell ref="E3:F3"/>
    <mergeCell ref="B3:B4"/>
    <mergeCell ref="C3:C4"/>
    <mergeCell ref="D3:D4"/>
    <mergeCell ref="A3:A4"/>
  </mergeCells>
  <pageMargins left="0.7" right="0.7" top="0.75" bottom="0.75" header="0.3" footer="0.3"/>
  <pageSetup paperSize="9" scale="75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2022-09-16T08:21:29Z</dcterms:modified>
</cp:coreProperties>
</file>